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anuel\Dropbox\2015-2016\ECONOMIA1_1ºBACHB_1516\herramienta\APUNTES\"/>
    </mc:Choice>
  </mc:AlternateContent>
  <bookViews>
    <workbookView xWindow="0" yWindow="0" windowWidth="20490" windowHeight="7905"/>
  </bookViews>
  <sheets>
    <sheet name="Hoja1" sheetId="1" r:id="rId1"/>
    <sheet name="Hoja2" sheetId="2" r:id="rId2"/>
    <sheet name="Hoja3" sheetId="3" r:id="rId3"/>
  </sheets>
  <definedNames>
    <definedName name="_xlnm.Print_Area" localSheetId="0">Hoja1!$D$2:$M$30</definedName>
    <definedName name="_xlnm.Print_Area" localSheetId="1">Hoja2!$B$2:$K$38</definedName>
  </definedNames>
  <calcPr calcId="152511"/>
</workbook>
</file>

<file path=xl/calcChain.xml><?xml version="1.0" encoding="utf-8"?>
<calcChain xmlns="http://schemas.openxmlformats.org/spreadsheetml/2006/main">
  <c r="O14" i="1" l="1"/>
  <c r="O15" i="1"/>
  <c r="O16" i="1"/>
  <c r="O17" i="1"/>
  <c r="O18" i="1"/>
  <c r="E19" i="1" l="1"/>
  <c r="D16" i="1"/>
  <c r="H16" i="1" s="1"/>
  <c r="D17" i="1"/>
  <c r="H17" i="1" s="1"/>
  <c r="D18" i="1"/>
  <c r="H18" i="1" s="1"/>
  <c r="D11" i="1"/>
  <c r="D14" i="1"/>
  <c r="H14" i="1" s="1"/>
  <c r="D15" i="1"/>
  <c r="H15" i="1" s="1"/>
  <c r="D10" i="1"/>
  <c r="D12" i="1"/>
  <c r="D13" i="1"/>
  <c r="D9" i="1"/>
  <c r="F9" i="1" l="1"/>
  <c r="F10" i="1" s="1"/>
  <c r="H9" i="1"/>
  <c r="H10" i="1"/>
  <c r="H11" i="1"/>
  <c r="H12" i="1"/>
  <c r="H13" i="1"/>
  <c r="D9" i="2"/>
  <c r="E9" i="2" s="1"/>
  <c r="F9" i="2"/>
  <c r="G9" i="2" s="1"/>
  <c r="D10" i="2"/>
  <c r="E10" i="2" s="1"/>
  <c r="F10" i="2"/>
  <c r="D11" i="2"/>
  <c r="E11" i="2" s="1"/>
  <c r="F11" i="2"/>
  <c r="D12" i="2"/>
  <c r="E12" i="2" s="1"/>
  <c r="F12" i="2"/>
  <c r="F14" i="2" s="1"/>
  <c r="D13" i="2"/>
  <c r="E13" i="2" s="1"/>
  <c r="F13" i="2"/>
  <c r="C14" i="2"/>
  <c r="I9" i="1" l="1"/>
  <c r="H19" i="1"/>
  <c r="G10" i="1"/>
  <c r="F11" i="1"/>
  <c r="G9" i="1"/>
  <c r="B24" i="2"/>
  <c r="D24" i="2" s="1"/>
  <c r="B22" i="2"/>
  <c r="D22" i="2" s="1"/>
  <c r="H9" i="2"/>
  <c r="C21" i="2" s="1"/>
  <c r="G10" i="2"/>
  <c r="B25" i="2"/>
  <c r="D25" i="2" s="1"/>
  <c r="B23" i="2"/>
  <c r="D23" i="2" s="1"/>
  <c r="I9" i="2"/>
  <c r="B21" i="2"/>
  <c r="D21" i="2" s="1"/>
  <c r="I10" i="1"/>
  <c r="J9" i="2"/>
  <c r="K9" i="2" s="1"/>
  <c r="J10" i="2"/>
  <c r="K10" i="2" s="1"/>
  <c r="J11" i="2"/>
  <c r="K11" i="2" s="1"/>
  <c r="J12" i="2"/>
  <c r="K12" i="2" s="1"/>
  <c r="J13" i="2"/>
  <c r="K13" i="2" s="1"/>
  <c r="D27" i="1" l="1"/>
  <c r="F27" i="1" s="1"/>
  <c r="O10" i="1"/>
  <c r="K9" i="1"/>
  <c r="O9" i="1"/>
  <c r="J9" i="1"/>
  <c r="K10" i="1"/>
  <c r="D26" i="1"/>
  <c r="F26" i="1" s="1"/>
  <c r="G11" i="1"/>
  <c r="O11" i="1" s="1"/>
  <c r="F12" i="1"/>
  <c r="H10" i="2"/>
  <c r="G11" i="2"/>
  <c r="K14" i="2"/>
  <c r="K17" i="2" s="1"/>
  <c r="K18" i="2" s="1"/>
  <c r="J10" i="1"/>
  <c r="N10" i="1" s="1"/>
  <c r="I11" i="1"/>
  <c r="E26" i="1" l="1"/>
  <c r="N9" i="1"/>
  <c r="L10" i="1"/>
  <c r="M10" i="1" s="1"/>
  <c r="L9" i="1"/>
  <c r="M9" i="1" s="1"/>
  <c r="D28" i="1"/>
  <c r="F28" i="1" s="1"/>
  <c r="K11" i="1"/>
  <c r="G12" i="1"/>
  <c r="O12" i="1" s="1"/>
  <c r="F13" i="1"/>
  <c r="F14" i="1" s="1"/>
  <c r="H11" i="2"/>
  <c r="G12" i="2"/>
  <c r="J11" i="1"/>
  <c r="I12" i="1"/>
  <c r="E27" i="1"/>
  <c r="C22" i="2"/>
  <c r="I10" i="2"/>
  <c r="L11" i="1" l="1"/>
  <c r="N11" i="1"/>
  <c r="G14" i="1"/>
  <c r="D31" i="1" s="1"/>
  <c r="F31" i="1" s="1"/>
  <c r="F15" i="1"/>
  <c r="M11" i="1"/>
  <c r="D29" i="1"/>
  <c r="F29" i="1" s="1"/>
  <c r="K12" i="1"/>
  <c r="G13" i="1"/>
  <c r="O13" i="1" s="1"/>
  <c r="O19" i="1" s="1"/>
  <c r="J12" i="1"/>
  <c r="I13" i="1"/>
  <c r="I14" i="1" s="1"/>
  <c r="E28" i="1"/>
  <c r="H12" i="2"/>
  <c r="G13" i="2"/>
  <c r="H13" i="2" s="1"/>
  <c r="C23" i="2"/>
  <c r="I11" i="2"/>
  <c r="L12" i="1" l="1"/>
  <c r="M12" i="1" s="1"/>
  <c r="N12" i="1"/>
  <c r="K14" i="1"/>
  <c r="G15" i="1"/>
  <c r="F16" i="1"/>
  <c r="I15" i="1"/>
  <c r="J14" i="1"/>
  <c r="K13" i="1"/>
  <c r="D30" i="1"/>
  <c r="F30" i="1" s="1"/>
  <c r="C24" i="2"/>
  <c r="I12" i="2"/>
  <c r="I16" i="2" s="1"/>
  <c r="C25" i="2"/>
  <c r="I13" i="2"/>
  <c r="J13" i="1"/>
  <c r="N13" i="1" s="1"/>
  <c r="E29" i="1"/>
  <c r="E31" i="1" l="1"/>
  <c r="N14" i="1"/>
  <c r="F17" i="1"/>
  <c r="G16" i="1"/>
  <c r="D32" i="1"/>
  <c r="F32" i="1" s="1"/>
  <c r="K15" i="1"/>
  <c r="L14" i="1"/>
  <c r="M14" i="1" s="1"/>
  <c r="J15" i="1"/>
  <c r="N15" i="1" s="1"/>
  <c r="I16" i="1"/>
  <c r="L13" i="1"/>
  <c r="M13" i="1" s="1"/>
  <c r="E30" i="1"/>
  <c r="K16" i="1" l="1"/>
  <c r="D33" i="1"/>
  <c r="F33" i="1" s="1"/>
  <c r="F18" i="1"/>
  <c r="G18" i="1" s="1"/>
  <c r="G17" i="1"/>
  <c r="J16" i="1"/>
  <c r="N16" i="1" s="1"/>
  <c r="I17" i="1"/>
  <c r="E32" i="1"/>
  <c r="L15" i="1"/>
  <c r="M15" i="1" s="1"/>
  <c r="K17" i="1" l="1"/>
  <c r="D34" i="1"/>
  <c r="F34" i="1" s="1"/>
  <c r="K18" i="1"/>
  <c r="D35" i="1"/>
  <c r="F35" i="1" s="1"/>
  <c r="J17" i="1"/>
  <c r="N17" i="1" s="1"/>
  <c r="I18" i="1"/>
  <c r="J18" i="1" s="1"/>
  <c r="N18" i="1" s="1"/>
  <c r="E33" i="1"/>
  <c r="L16" i="1"/>
  <c r="M16" i="1" s="1"/>
  <c r="N19" i="1" l="1"/>
  <c r="K22" i="1" s="1"/>
  <c r="E35" i="1"/>
  <c r="L18" i="1"/>
  <c r="M18" i="1" s="1"/>
  <c r="L17" i="1"/>
  <c r="M17" i="1" s="1"/>
  <c r="E34" i="1"/>
  <c r="M19" i="1" l="1"/>
  <c r="K21" i="1" s="1"/>
</calcChain>
</file>

<file path=xl/sharedStrings.xml><?xml version="1.0" encoding="utf-8"?>
<sst xmlns="http://schemas.openxmlformats.org/spreadsheetml/2006/main" count="57" uniqueCount="35">
  <si>
    <t>Medidas de concentración</t>
  </si>
  <si>
    <t>Curva de Lorenz</t>
  </si>
  <si>
    <t>Indice de Gini</t>
  </si>
  <si>
    <t>Entropía</t>
  </si>
  <si>
    <t>Coeficiente de Theil</t>
  </si>
  <si>
    <t>Acum. xi ni</t>
  </si>
  <si>
    <t>xi</t>
  </si>
  <si>
    <t>ni</t>
  </si>
  <si>
    <t>Ni</t>
  </si>
  <si>
    <t>pi = Ni/N</t>
  </si>
  <si>
    <t>xi ni</t>
  </si>
  <si>
    <t>ui</t>
  </si>
  <si>
    <t>qi = ui / un</t>
  </si>
  <si>
    <t>pi - qi</t>
  </si>
  <si>
    <t>pi=renta i/Total renta</t>
  </si>
  <si>
    <t>-ni pi log(pi)</t>
  </si>
  <si>
    <t>Ind. Gini:</t>
  </si>
  <si>
    <t>Indice de concentración T de Theil o Redundancia:</t>
  </si>
  <si>
    <t>Redundancia relativa:</t>
  </si>
  <si>
    <t>pi</t>
  </si>
  <si>
    <t>qi</t>
  </si>
  <si>
    <t>diagonal</t>
  </si>
  <si>
    <t>ai=pi-pi-1</t>
  </si>
  <si>
    <t>bi=qi+qi-1</t>
  </si>
  <si>
    <t>ai*bi</t>
  </si>
  <si>
    <t>limite inferior intervalo</t>
  </si>
  <si>
    <t>limite superior intervalo</t>
  </si>
  <si>
    <t>xi(marca de clase)</t>
  </si>
  <si>
    <t>población acumulada</t>
  </si>
  <si>
    <t>riqueza acumulada</t>
  </si>
  <si>
    <t>SOLO TIENE QUE INTRODUCIR DATOS EN LAS CASILLAS AMARILLAS</t>
  </si>
  <si>
    <t>fórmula de Brow</t>
  </si>
  <si>
    <t>pi-qi</t>
  </si>
  <si>
    <t>aux</t>
  </si>
  <si>
    <t>fórmula de los trapecios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</si>
</sst>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0%"/>
    <numFmt numFmtId="165" formatCode="0.0000"/>
  </numFmts>
  <fonts count="12" x14ac:knownFonts="1">
    <font>
      <sz val="10"/>
      <name val="Arial"/>
    </font>
    <font>
      <sz val="10"/>
      <name val="Arial"/>
    </font>
    <font>
      <b/>
      <sz val="10"/>
      <name val="Arial"/>
      <family val="2"/>
    </font>
    <font>
      <sz val="28"/>
      <color indexed="10"/>
      <name val="Arial"/>
      <family val="2"/>
    </font>
    <font>
      <sz val="10"/>
      <name val="Arial"/>
      <family val="2"/>
    </font>
    <font>
      <b/>
      <sz val="12"/>
      <color indexed="39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0"/>
      <color indexed="39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9" fontId="9" fillId="0" borderId="0" applyFont="0" applyFill="0" applyBorder="0" applyAlignment="0" applyProtection="0"/>
  </cellStyleXfs>
  <cellXfs count="72">
    <xf numFmtId="0" fontId="0" fillId="0" borderId="0" xfId="0"/>
    <xf numFmtId="0" fontId="0" fillId="0" borderId="1" xfId="0" applyBorder="1"/>
    <xf numFmtId="3" fontId="0" fillId="0" borderId="1" xfId="0" applyNumberFormat="1" applyBorder="1"/>
    <xf numFmtId="0" fontId="0" fillId="0" borderId="2" xfId="0" applyNumberFormat="1" applyBorder="1"/>
    <xf numFmtId="3" fontId="2" fillId="0" borderId="3" xfId="0" applyNumberFormat="1" applyFont="1" applyBorder="1"/>
    <xf numFmtId="0" fontId="0" fillId="0" borderId="3" xfId="0" applyBorder="1"/>
    <xf numFmtId="0" fontId="2" fillId="0" borderId="4" xfId="0" applyFont="1" applyBorder="1"/>
    <xf numFmtId="0" fontId="2" fillId="0" borderId="5" xfId="0" quotePrefix="1" applyFont="1" applyBorder="1" applyAlignment="1">
      <alignment horizontal="center"/>
    </xf>
    <xf numFmtId="3" fontId="0" fillId="0" borderId="6" xfId="0" applyNumberFormat="1" applyBorder="1"/>
    <xf numFmtId="0" fontId="0" fillId="0" borderId="6" xfId="0" applyBorder="1"/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0" fillId="0" borderId="7" xfId="0" applyNumberFormat="1" applyBorder="1"/>
    <xf numFmtId="0" fontId="0" fillId="0" borderId="8" xfId="0" applyBorder="1"/>
    <xf numFmtId="0" fontId="0" fillId="0" borderId="9" xfId="0" applyNumberFormat="1" applyBorder="1"/>
    <xf numFmtId="0" fontId="3" fillId="0" borderId="0" xfId="0" applyFont="1"/>
    <xf numFmtId="0" fontId="4" fillId="0" borderId="0" xfId="0" applyFont="1"/>
    <xf numFmtId="0" fontId="5" fillId="0" borderId="0" xfId="0" applyFont="1"/>
    <xf numFmtId="0" fontId="6" fillId="0" borderId="3" xfId="0" applyFont="1" applyBorder="1" applyAlignment="1">
      <alignment horizontal="center"/>
    </xf>
    <xf numFmtId="10" fontId="0" fillId="0" borderId="6" xfId="1" applyNumberFormat="1" applyFont="1" applyBorder="1"/>
    <xf numFmtId="0" fontId="5" fillId="0" borderId="10" xfId="0" applyFont="1" applyBorder="1"/>
    <xf numFmtId="0" fontId="2" fillId="0" borderId="11" xfId="0" applyNumberFormat="1" applyFont="1" applyBorder="1"/>
    <xf numFmtId="0" fontId="0" fillId="0" borderId="12" xfId="0" applyBorder="1"/>
    <xf numFmtId="0" fontId="7" fillId="0" borderId="10" xfId="0" applyFont="1" applyBorder="1"/>
    <xf numFmtId="0" fontId="8" fillId="0" borderId="12" xfId="0" applyFont="1" applyBorder="1"/>
    <xf numFmtId="0" fontId="2" fillId="0" borderId="11" xfId="0" applyFont="1" applyBorder="1"/>
    <xf numFmtId="0" fontId="0" fillId="0" borderId="0" xfId="0" applyNumberFormat="1" applyBorder="1"/>
    <xf numFmtId="3" fontId="2" fillId="0" borderId="0" xfId="0" applyNumberFormat="1" applyFont="1" applyBorder="1"/>
    <xf numFmtId="0" fontId="0" fillId="0" borderId="0" xfId="0" applyBorder="1"/>
    <xf numFmtId="0" fontId="2" fillId="0" borderId="0" xfId="0" applyFont="1" applyBorder="1"/>
    <xf numFmtId="0" fontId="5" fillId="0" borderId="10" xfId="0" quotePrefix="1" applyFont="1" applyBorder="1" applyAlignment="1">
      <alignment horizontal="left"/>
    </xf>
    <xf numFmtId="0" fontId="0" fillId="0" borderId="1" xfId="0" applyBorder="1" applyAlignment="1">
      <alignment horizontal="center"/>
    </xf>
    <xf numFmtId="9" fontId="0" fillId="0" borderId="1" xfId="0" applyNumberFormat="1" applyBorder="1"/>
    <xf numFmtId="10" fontId="0" fillId="0" borderId="1" xfId="0" applyNumberFormat="1" applyBorder="1"/>
    <xf numFmtId="0" fontId="0" fillId="0" borderId="4" xfId="0" quotePrefix="1" applyBorder="1" applyAlignment="1">
      <alignment horizontal="left"/>
    </xf>
    <xf numFmtId="10" fontId="0" fillId="0" borderId="6" xfId="2" applyNumberFormat="1" applyFont="1" applyBorder="1"/>
    <xf numFmtId="9" fontId="0" fillId="0" borderId="6" xfId="2" applyNumberFormat="1" applyFont="1" applyBorder="1"/>
    <xf numFmtId="0" fontId="0" fillId="0" borderId="13" xfId="0" applyBorder="1"/>
    <xf numFmtId="0" fontId="0" fillId="0" borderId="14" xfId="0" applyBorder="1"/>
    <xf numFmtId="0" fontId="0" fillId="0" borderId="15" xfId="0" applyBorder="1"/>
    <xf numFmtId="0" fontId="0" fillId="0" borderId="9" xfId="0" applyBorder="1"/>
    <xf numFmtId="3" fontId="9" fillId="0" borderId="15" xfId="0" applyNumberFormat="1" applyFont="1" applyBorder="1"/>
    <xf numFmtId="3" fontId="0" fillId="0" borderId="15" xfId="0" applyNumberFormat="1" applyBorder="1"/>
    <xf numFmtId="3" fontId="0" fillId="0" borderId="8" xfId="0" applyNumberFormat="1" applyBorder="1"/>
    <xf numFmtId="0" fontId="2" fillId="0" borderId="4" xfId="0" applyFont="1" applyBorder="1" applyAlignment="1">
      <alignment horizontal="center"/>
    </xf>
    <xf numFmtId="164" fontId="0" fillId="0" borderId="6" xfId="1" applyNumberFormat="1" applyFont="1" applyBorder="1"/>
    <xf numFmtId="0" fontId="4" fillId="0" borderId="3" xfId="0" applyFont="1" applyBorder="1"/>
    <xf numFmtId="0" fontId="4" fillId="0" borderId="4" xfId="0" quotePrefix="1" applyFont="1" applyBorder="1" applyAlignment="1">
      <alignment horizontal="left"/>
    </xf>
    <xf numFmtId="164" fontId="0" fillId="0" borderId="8" xfId="0" applyNumberFormat="1" applyBorder="1"/>
    <xf numFmtId="0" fontId="5" fillId="0" borderId="0" xfId="0" applyFont="1" applyBorder="1"/>
    <xf numFmtId="0" fontId="2" fillId="0" borderId="0" xfId="0" applyNumberFormat="1" applyFont="1" applyBorder="1"/>
    <xf numFmtId="0" fontId="7" fillId="0" borderId="0" xfId="0" applyFont="1" applyBorder="1"/>
    <xf numFmtId="0" fontId="8" fillId="0" borderId="0" xfId="0" applyFont="1" applyBorder="1"/>
    <xf numFmtId="0" fontId="0" fillId="0" borderId="7" xfId="0" applyNumberFormat="1" applyBorder="1" applyAlignment="1">
      <alignment horizontal="center"/>
    </xf>
    <xf numFmtId="0" fontId="0" fillId="2" borderId="7" xfId="0" applyNumberFormat="1" applyFill="1" applyBorder="1" applyAlignment="1">
      <alignment horizontal="center"/>
    </xf>
    <xf numFmtId="0" fontId="0" fillId="2" borderId="9" xfId="0" applyNumberFormat="1" applyFill="1" applyBorder="1" applyAlignment="1">
      <alignment horizontal="center"/>
    </xf>
    <xf numFmtId="3" fontId="0" fillId="2" borderId="6" xfId="0" applyNumberFormat="1" applyFill="1" applyBorder="1" applyAlignment="1">
      <alignment horizontal="center"/>
    </xf>
    <xf numFmtId="3" fontId="0" fillId="2" borderId="1" xfId="0" applyNumberFormat="1" applyFill="1" applyBorder="1" applyAlignment="1">
      <alignment horizontal="center"/>
    </xf>
    <xf numFmtId="3" fontId="0" fillId="0" borderId="6" xfId="0" applyNumberFormat="1" applyBorder="1" applyAlignment="1">
      <alignment horizontal="center"/>
    </xf>
    <xf numFmtId="3" fontId="0" fillId="0" borderId="1" xfId="0" applyNumberFormat="1" applyBorder="1" applyAlignment="1">
      <alignment horizontal="center"/>
    </xf>
    <xf numFmtId="9" fontId="0" fillId="0" borderId="6" xfId="1" applyNumberFormat="1" applyFont="1" applyBorder="1" applyAlignment="1">
      <alignment horizontal="center"/>
    </xf>
    <xf numFmtId="164" fontId="2" fillId="0" borderId="4" xfId="0" applyNumberFormat="1" applyFont="1" applyBorder="1"/>
    <xf numFmtId="164" fontId="10" fillId="0" borderId="6" xfId="0" applyNumberFormat="1" applyFont="1" applyBorder="1"/>
    <xf numFmtId="164" fontId="10" fillId="0" borderId="1" xfId="0" applyNumberFormat="1" applyFont="1" applyBorder="1"/>
    <xf numFmtId="0" fontId="4" fillId="0" borderId="16" xfId="0" applyFont="1" applyBorder="1" applyAlignment="1">
      <alignment horizontal="center" wrapText="1"/>
    </xf>
    <xf numFmtId="0" fontId="0" fillId="0" borderId="17" xfId="0" applyBorder="1" applyAlignment="1">
      <alignment horizontal="center" wrapText="1"/>
    </xf>
    <xf numFmtId="0" fontId="0" fillId="0" borderId="18" xfId="0" applyBorder="1" applyAlignment="1">
      <alignment horizontal="center" wrapText="1"/>
    </xf>
    <xf numFmtId="0" fontId="0" fillId="0" borderId="19" xfId="0" applyBorder="1" applyAlignment="1">
      <alignment horizontal="center" wrapText="1"/>
    </xf>
    <xf numFmtId="0" fontId="0" fillId="0" borderId="20" xfId="0" applyBorder="1" applyAlignment="1">
      <alignment horizontal="center" wrapText="1"/>
    </xf>
    <xf numFmtId="0" fontId="0" fillId="0" borderId="21" xfId="0" applyBorder="1" applyAlignment="1">
      <alignment horizontal="center" wrapText="1"/>
    </xf>
    <xf numFmtId="165" fontId="11" fillId="0" borderId="11" xfId="0" applyNumberFormat="1" applyFont="1" applyBorder="1"/>
    <xf numFmtId="0" fontId="4" fillId="0" borderId="3" xfId="0" applyFont="1" applyBorder="1" applyAlignment="1">
      <alignment horizontal="center"/>
    </xf>
  </cellXfs>
  <cellStyles count="3">
    <cellStyle name="Normal" xfId="0" builtinId="0"/>
    <cellStyle name="Porcentaje" xfId="1" builtinId="5"/>
    <cellStyle name="Porcentual 2" xfId="2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 b="1" i="0" u="none" strike="noStrike" baseline="0">
                <a:solidFill>
                  <a:srgbClr val="003366"/>
                </a:solidFill>
                <a:latin typeface="Times New Roman"/>
                <a:ea typeface="Times New Roman"/>
                <a:cs typeface="Times New Roman"/>
              </a:defRPr>
            </a:pPr>
            <a:r>
              <a:rPr lang="es-ES"/>
              <a:t>Curva de Lorenz</a:t>
            </a:r>
          </a:p>
        </c:rich>
      </c:tx>
      <c:layout>
        <c:manualLayout>
          <c:xMode val="edge"/>
          <c:yMode val="edge"/>
          <c:x val="0.34526854219948849"/>
          <c:y val="2.325581395348837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6624040920716113"/>
          <c:y val="0.12624584717607973"/>
          <c:w val="0.74168797953964194"/>
          <c:h val="0.73089700996677742"/>
        </c:manualLayout>
      </c:layout>
      <c:scatterChart>
        <c:scatterStyle val="lineMarker"/>
        <c:varyColors val="0"/>
        <c:ser>
          <c:idx val="0"/>
          <c:order val="0"/>
          <c:tx>
            <c:strRef>
              <c:f>Hoja1!$E$24</c:f>
              <c:strCache>
                <c:ptCount val="1"/>
                <c:pt idx="0">
                  <c:v>qi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star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xVal>
            <c:numRef>
              <c:f>Hoja1!$D$25:$D$35</c:f>
              <c:numCache>
                <c:formatCode>0%</c:formatCode>
                <c:ptCount val="11"/>
                <c:pt idx="0" formatCode="General">
                  <c:v>0</c:v>
                </c:pt>
                <c:pt idx="1">
                  <c:v>0.1</c:v>
                </c:pt>
                <c:pt idx="2">
                  <c:v>0.3</c:v>
                </c:pt>
                <c:pt idx="3">
                  <c:v>0.7</c:v>
                </c:pt>
                <c:pt idx="4">
                  <c:v>0.9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</c:numCache>
            </c:numRef>
          </c:xVal>
          <c:yVal>
            <c:numRef>
              <c:f>Hoja1!$E$25:$E$35</c:f>
              <c:numCache>
                <c:formatCode>0.00%</c:formatCode>
                <c:ptCount val="11"/>
                <c:pt idx="0" formatCode="General">
                  <c:v>0</c:v>
                </c:pt>
                <c:pt idx="1">
                  <c:v>0.03</c:v>
                </c:pt>
                <c:pt idx="2">
                  <c:v>0.13</c:v>
                </c:pt>
                <c:pt idx="3">
                  <c:v>0.45</c:v>
                </c:pt>
                <c:pt idx="4">
                  <c:v>0.69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Hoja1!$F$24</c:f>
              <c:strCache>
                <c:ptCount val="1"/>
                <c:pt idx="0">
                  <c:v>diagonal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none"/>
          </c:marker>
          <c:xVal>
            <c:numRef>
              <c:f>Hoja1!$D$25:$D$35</c:f>
              <c:numCache>
                <c:formatCode>0%</c:formatCode>
                <c:ptCount val="11"/>
                <c:pt idx="0" formatCode="General">
                  <c:v>0</c:v>
                </c:pt>
                <c:pt idx="1">
                  <c:v>0.1</c:v>
                </c:pt>
                <c:pt idx="2">
                  <c:v>0.3</c:v>
                </c:pt>
                <c:pt idx="3">
                  <c:v>0.7</c:v>
                </c:pt>
                <c:pt idx="4">
                  <c:v>0.9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</c:numCache>
            </c:numRef>
          </c:xVal>
          <c:yVal>
            <c:numRef>
              <c:f>Hoja1!$F$25:$F$35</c:f>
              <c:numCache>
                <c:formatCode>0%</c:formatCode>
                <c:ptCount val="11"/>
                <c:pt idx="0" formatCode="General">
                  <c:v>0</c:v>
                </c:pt>
                <c:pt idx="1">
                  <c:v>0.1</c:v>
                </c:pt>
                <c:pt idx="2">
                  <c:v>0.3</c:v>
                </c:pt>
                <c:pt idx="3">
                  <c:v>0.7</c:v>
                </c:pt>
                <c:pt idx="4">
                  <c:v>0.9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-1809158928"/>
        <c:axId val="-1624423952"/>
      </c:scatterChart>
      <c:valAx>
        <c:axId val="-1809158928"/>
        <c:scaling>
          <c:orientation val="minMax"/>
          <c:max val="1"/>
        </c:scaling>
        <c:delete val="0"/>
        <c:axPos val="b"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s-ES"/>
                  <a:t>pi</a:t>
                </a:r>
              </a:p>
            </c:rich>
          </c:tx>
          <c:layout>
            <c:manualLayout>
              <c:xMode val="edge"/>
              <c:yMode val="edge"/>
              <c:x val="0.48337595907928388"/>
              <c:y val="0.90365448504983392"/>
            </c:manualLayout>
          </c:layout>
          <c:overlay val="0"/>
          <c:spPr>
            <a:noFill/>
            <a:ln w="25400">
              <a:noFill/>
            </a:ln>
          </c:spPr>
        </c:title>
        <c:numFmt formatCode="0%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-1624423952"/>
        <c:crosses val="autoZero"/>
        <c:crossBetween val="midCat"/>
      </c:valAx>
      <c:valAx>
        <c:axId val="-1624423952"/>
        <c:scaling>
          <c:orientation val="minMax"/>
          <c:max val="1"/>
        </c:scaling>
        <c:delete val="0"/>
        <c:axPos val="l"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s-ES"/>
                  <a:t>qi</a:t>
                </a:r>
              </a:p>
            </c:rich>
          </c:tx>
          <c:layout>
            <c:manualLayout>
              <c:xMode val="edge"/>
              <c:yMode val="edge"/>
              <c:x val="2.557544757033248E-2"/>
              <c:y val="0.45514950166112955"/>
            </c:manualLayout>
          </c:layout>
          <c:overlay val="0"/>
          <c:spPr>
            <a:noFill/>
            <a:ln w="25400">
              <a:noFill/>
            </a:ln>
          </c:spPr>
        </c:title>
        <c:numFmt formatCode="0%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-1809158928"/>
        <c:crosses val="autoZero"/>
        <c:crossBetween val="midCat"/>
      </c:valAx>
      <c:spPr>
        <a:solidFill>
          <a:srgbClr val="E3E3E3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 b="1" i="0" u="none" strike="noStrike" baseline="0">
                <a:solidFill>
                  <a:srgbClr val="003366"/>
                </a:solidFill>
                <a:latin typeface="Times New Roman"/>
                <a:ea typeface="Times New Roman"/>
                <a:cs typeface="Times New Roman"/>
              </a:defRPr>
            </a:pPr>
            <a:r>
              <a:rPr lang="es-ES"/>
              <a:t>Curva de Lorenz</a:t>
            </a:r>
          </a:p>
        </c:rich>
      </c:tx>
      <c:layout>
        <c:manualLayout>
          <c:xMode val="edge"/>
          <c:yMode val="edge"/>
          <c:x val="0.37730870712401055"/>
          <c:y val="3.4161490683229816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5831134564643801"/>
          <c:y val="0.13043478260869565"/>
          <c:w val="0.77308707124010556"/>
          <c:h val="0.70807453416149069"/>
        </c:manualLayout>
      </c:layout>
      <c:scatterChart>
        <c:scatterStyle val="lineMarker"/>
        <c:varyColors val="0"/>
        <c:ser>
          <c:idx val="0"/>
          <c:order val="0"/>
          <c:tx>
            <c:strRef>
              <c:f>Hoja2!$C$19</c:f>
              <c:strCache>
                <c:ptCount val="1"/>
                <c:pt idx="0">
                  <c:v>qi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star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xVal>
            <c:numRef>
              <c:f>Hoja2!$B$20:$B$25</c:f>
              <c:numCache>
                <c:formatCode>0%</c:formatCode>
                <c:ptCount val="6"/>
                <c:pt idx="0" formatCode="General">
                  <c:v>0</c:v>
                </c:pt>
                <c:pt idx="1">
                  <c:v>0.6</c:v>
                </c:pt>
                <c:pt idx="2">
                  <c:v>0.8</c:v>
                </c:pt>
                <c:pt idx="3">
                  <c:v>0.95</c:v>
                </c:pt>
                <c:pt idx="4">
                  <c:v>0.99</c:v>
                </c:pt>
                <c:pt idx="5">
                  <c:v>1</c:v>
                </c:pt>
              </c:numCache>
            </c:numRef>
          </c:xVal>
          <c:yVal>
            <c:numRef>
              <c:f>Hoja2!$C$20:$C$25</c:f>
              <c:numCache>
                <c:formatCode>0.00%</c:formatCode>
                <c:ptCount val="6"/>
                <c:pt idx="0" formatCode="General">
                  <c:v>0</c:v>
                </c:pt>
                <c:pt idx="1">
                  <c:v>0.06</c:v>
                </c:pt>
                <c:pt idx="2">
                  <c:v>0.1</c:v>
                </c:pt>
                <c:pt idx="3">
                  <c:v>0.25</c:v>
                </c:pt>
                <c:pt idx="4">
                  <c:v>0.33</c:v>
                </c:pt>
                <c:pt idx="5">
                  <c:v>1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Hoja2!$D$19</c:f>
              <c:strCache>
                <c:ptCount val="1"/>
                <c:pt idx="0">
                  <c:v>diagonal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none"/>
          </c:marker>
          <c:xVal>
            <c:numRef>
              <c:f>Hoja2!$B$20:$B$25</c:f>
              <c:numCache>
                <c:formatCode>0%</c:formatCode>
                <c:ptCount val="6"/>
                <c:pt idx="0" formatCode="General">
                  <c:v>0</c:v>
                </c:pt>
                <c:pt idx="1">
                  <c:v>0.6</c:v>
                </c:pt>
                <c:pt idx="2">
                  <c:v>0.8</c:v>
                </c:pt>
                <c:pt idx="3">
                  <c:v>0.95</c:v>
                </c:pt>
                <c:pt idx="4">
                  <c:v>0.99</c:v>
                </c:pt>
                <c:pt idx="5">
                  <c:v>1</c:v>
                </c:pt>
              </c:numCache>
            </c:numRef>
          </c:xVal>
          <c:yVal>
            <c:numRef>
              <c:f>Hoja2!$D$20:$D$25</c:f>
              <c:numCache>
                <c:formatCode>0%</c:formatCode>
                <c:ptCount val="6"/>
                <c:pt idx="0" formatCode="General">
                  <c:v>0</c:v>
                </c:pt>
                <c:pt idx="1">
                  <c:v>0.6</c:v>
                </c:pt>
                <c:pt idx="2">
                  <c:v>0.8</c:v>
                </c:pt>
                <c:pt idx="3">
                  <c:v>0.95</c:v>
                </c:pt>
                <c:pt idx="4">
                  <c:v>0.99</c:v>
                </c:pt>
                <c:pt idx="5">
                  <c:v>1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-1624415248"/>
        <c:axId val="-1624419056"/>
      </c:scatterChart>
      <c:valAx>
        <c:axId val="-1624415248"/>
        <c:scaling>
          <c:orientation val="minMax"/>
          <c:max val="1"/>
        </c:scaling>
        <c:delete val="0"/>
        <c:axPos val="b"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s-ES"/>
                  <a:t>pi</a:t>
                </a:r>
              </a:p>
            </c:rich>
          </c:tx>
          <c:layout>
            <c:manualLayout>
              <c:xMode val="edge"/>
              <c:yMode val="edge"/>
              <c:x val="0.53562005277044855"/>
              <c:y val="0.90372670807453415"/>
            </c:manualLayout>
          </c:layout>
          <c:overlay val="0"/>
          <c:spPr>
            <a:noFill/>
            <a:ln w="25400">
              <a:noFill/>
            </a:ln>
          </c:spPr>
        </c:title>
        <c:numFmt formatCode="0%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-1624419056"/>
        <c:crosses val="autoZero"/>
        <c:crossBetween val="midCat"/>
      </c:valAx>
      <c:valAx>
        <c:axId val="-1624419056"/>
        <c:scaling>
          <c:orientation val="minMax"/>
          <c:max val="1"/>
        </c:scaling>
        <c:delete val="0"/>
        <c:axPos val="l"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s-ES"/>
                  <a:t>qi</a:t>
                </a:r>
              </a:p>
            </c:rich>
          </c:tx>
          <c:layout>
            <c:manualLayout>
              <c:xMode val="edge"/>
              <c:yMode val="edge"/>
              <c:x val="2.1108179419525065E-2"/>
              <c:y val="0.453416149068323"/>
            </c:manualLayout>
          </c:layout>
          <c:overlay val="0"/>
          <c:spPr>
            <a:noFill/>
            <a:ln w="25400">
              <a:noFill/>
            </a:ln>
          </c:spPr>
        </c:title>
        <c:numFmt formatCode="0%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-1624415248"/>
        <c:crosses val="autoZero"/>
        <c:crossBetween val="midCat"/>
      </c:valAx>
      <c:spPr>
        <a:solidFill>
          <a:srgbClr val="E3E3E3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0.98425196850393681" l="0.78740157480314954" r="0.78740157480314954" t="0.98425196850393681" header="0.51181102362204722" footer="0.51181102362204722"/>
    <c:pageSetup paperSize="9" orientation="landscape" horizontalDpi="300" verticalDpi="300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723900</xdr:colOff>
      <xdr:row>24</xdr:row>
      <xdr:rowOff>9525</xdr:rowOff>
    </xdr:from>
    <xdr:to>
      <xdr:col>12</xdr:col>
      <xdr:colOff>523875</xdr:colOff>
      <xdr:row>40</xdr:row>
      <xdr:rowOff>123825</xdr:rowOff>
    </xdr:to>
    <xdr:graphicFrame macro="">
      <xdr:nvGraphicFramePr>
        <xdr:cNvPr id="1027" name="1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19050</xdr:colOff>
      <xdr:row>18</xdr:row>
      <xdr:rowOff>95250</xdr:rowOff>
    </xdr:from>
    <xdr:to>
      <xdr:col>9</xdr:col>
      <xdr:colOff>581025</xdr:colOff>
      <xdr:row>37</xdr:row>
      <xdr:rowOff>85725</xdr:rowOff>
    </xdr:to>
    <xdr:graphicFrame macro="">
      <xdr:nvGraphicFramePr>
        <xdr:cNvPr id="2051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35"/>
  <sheetViews>
    <sheetView showGridLines="0" tabSelected="1" topLeftCell="B4" workbookViewId="0">
      <selection activeCell="M21" sqref="M21"/>
    </sheetView>
  </sheetViews>
  <sheetFormatPr baseColWidth="10" defaultRowHeight="12.75" x14ac:dyDescent="0.2"/>
  <cols>
    <col min="1" max="1" width="5" customWidth="1"/>
    <col min="2" max="2" width="24.140625" customWidth="1"/>
    <col min="3" max="3" width="22.42578125" customWidth="1"/>
    <col min="4" max="4" width="19.42578125" customWidth="1"/>
    <col min="5" max="5" width="9.7109375" customWidth="1"/>
    <col min="7" max="7" width="18.5703125" customWidth="1"/>
    <col min="8" max="8" width="16.42578125" customWidth="1"/>
    <col min="9" max="9" width="16.28515625" customWidth="1"/>
    <col min="10" max="10" width="18.28515625" customWidth="1"/>
    <col min="11" max="11" width="7.5703125" customWidth="1"/>
    <col min="12" max="12" width="9.5703125" customWidth="1"/>
  </cols>
  <sheetData>
    <row r="1" spans="1:15" ht="13.5" thickBot="1" x14ac:dyDescent="0.25"/>
    <row r="2" spans="1:15" ht="34.5" x14ac:dyDescent="0.45">
      <c r="D2" s="15" t="s">
        <v>0</v>
      </c>
      <c r="I2" s="64" t="s">
        <v>30</v>
      </c>
      <c r="J2" s="65"/>
    </row>
    <row r="3" spans="1:15" s="16" customFormat="1" ht="15.75" x14ac:dyDescent="0.25">
      <c r="D3" s="17" t="s">
        <v>1</v>
      </c>
      <c r="I3" s="66"/>
      <c r="J3" s="67"/>
    </row>
    <row r="4" spans="1:15" s="16" customFormat="1" ht="16.5" thickBot="1" x14ac:dyDescent="0.3">
      <c r="D4" s="17" t="s">
        <v>2</v>
      </c>
      <c r="I4" s="68"/>
      <c r="J4" s="69"/>
    </row>
    <row r="5" spans="1:15" s="16" customFormat="1" ht="15.75" x14ac:dyDescent="0.25">
      <c r="D5" s="17"/>
    </row>
    <row r="6" spans="1:15" ht="15.75" x14ac:dyDescent="0.25">
      <c r="D6" s="17"/>
    </row>
    <row r="7" spans="1:15" ht="13.5" thickBot="1" x14ac:dyDescent="0.25">
      <c r="G7" s="16" t="s">
        <v>28</v>
      </c>
      <c r="I7" s="7" t="s">
        <v>5</v>
      </c>
      <c r="J7" s="16" t="s">
        <v>29</v>
      </c>
    </row>
    <row r="8" spans="1:15" ht="13.5" thickBot="1" x14ac:dyDescent="0.25">
      <c r="B8" s="10" t="s">
        <v>25</v>
      </c>
      <c r="C8" s="10" t="s">
        <v>26</v>
      </c>
      <c r="D8" s="10" t="s">
        <v>27</v>
      </c>
      <c r="E8" s="11" t="s">
        <v>7</v>
      </c>
      <c r="F8" s="11" t="s">
        <v>8</v>
      </c>
      <c r="G8" s="11" t="s">
        <v>9</v>
      </c>
      <c r="H8" s="11" t="s">
        <v>10</v>
      </c>
      <c r="I8" s="11" t="s">
        <v>11</v>
      </c>
      <c r="J8" s="11" t="s">
        <v>12</v>
      </c>
      <c r="K8" s="11" t="s">
        <v>22</v>
      </c>
      <c r="L8" s="46" t="s">
        <v>23</v>
      </c>
      <c r="M8" s="47" t="s">
        <v>24</v>
      </c>
      <c r="N8" s="46" t="s">
        <v>32</v>
      </c>
      <c r="O8" s="71" t="s">
        <v>33</v>
      </c>
    </row>
    <row r="9" spans="1:15" x14ac:dyDescent="0.2">
      <c r="A9">
        <v>1</v>
      </c>
      <c r="B9" s="54">
        <v>15</v>
      </c>
      <c r="C9" s="54">
        <v>15</v>
      </c>
      <c r="D9" s="53">
        <f>(B9+C9)/2</f>
        <v>15</v>
      </c>
      <c r="E9" s="56">
        <v>1</v>
      </c>
      <c r="F9" s="58">
        <f>+E9</f>
        <v>1</v>
      </c>
      <c r="G9" s="60">
        <f>+F9/$E$19</f>
        <v>0.1</v>
      </c>
      <c r="H9" s="8">
        <f t="shared" ref="H9:H13" si="0">+D9*E9</f>
        <v>15</v>
      </c>
      <c r="I9" s="8">
        <f>+H9</f>
        <v>15</v>
      </c>
      <c r="J9" s="45">
        <f>+I9/$H$19</f>
        <v>0.03</v>
      </c>
      <c r="K9" s="19">
        <f>G9</f>
        <v>0.1</v>
      </c>
      <c r="L9" s="62">
        <f>J9</f>
        <v>0.03</v>
      </c>
      <c r="M9" s="48">
        <f>K9*L9</f>
        <v>3.0000000000000001E-3</v>
      </c>
      <c r="N9" s="62">
        <f>G9-J9</f>
        <v>7.0000000000000007E-2</v>
      </c>
      <c r="O9" s="62">
        <f>IF(E9=0,0,G9)</f>
        <v>0.1</v>
      </c>
    </row>
    <row r="10" spans="1:15" x14ac:dyDescent="0.2">
      <c r="A10">
        <v>2</v>
      </c>
      <c r="B10" s="55">
        <v>25</v>
      </c>
      <c r="C10" s="55">
        <v>25</v>
      </c>
      <c r="D10" s="53">
        <f t="shared" ref="D10:D18" si="1">(B10+C10)/2</f>
        <v>25</v>
      </c>
      <c r="E10" s="57">
        <v>2</v>
      </c>
      <c r="F10" s="59">
        <f>+F9+E10</f>
        <v>3</v>
      </c>
      <c r="G10" s="60">
        <f>+F10/$E$19</f>
        <v>0.3</v>
      </c>
      <c r="H10" s="2">
        <f t="shared" si="0"/>
        <v>50</v>
      </c>
      <c r="I10" s="2">
        <f>+I9+H10</f>
        <v>65</v>
      </c>
      <c r="J10" s="45">
        <f>+I10/$H$19</f>
        <v>0.13</v>
      </c>
      <c r="K10" s="19">
        <f>G10-G9</f>
        <v>0.19999999999999998</v>
      </c>
      <c r="L10" s="63">
        <f>J10+J9</f>
        <v>0.16</v>
      </c>
      <c r="M10" s="48">
        <f t="shared" ref="M10:M13" si="2">K10*L10</f>
        <v>3.2000000000000001E-2</v>
      </c>
      <c r="N10" s="62">
        <f t="shared" ref="N10:N18" si="3">G10-J10</f>
        <v>0.16999999999999998</v>
      </c>
      <c r="O10" s="62">
        <f t="shared" ref="O10:O18" si="4">IF(E10=0,0,G10)</f>
        <v>0.3</v>
      </c>
    </row>
    <row r="11" spans="1:15" x14ac:dyDescent="0.2">
      <c r="A11">
        <v>3</v>
      </c>
      <c r="B11" s="55">
        <v>40</v>
      </c>
      <c r="C11" s="55">
        <v>40</v>
      </c>
      <c r="D11" s="53">
        <f t="shared" si="1"/>
        <v>40</v>
      </c>
      <c r="E11" s="57">
        <v>4</v>
      </c>
      <c r="F11" s="59">
        <f>+F10+E11</f>
        <v>7</v>
      </c>
      <c r="G11" s="60">
        <f>+F11/$E$19</f>
        <v>0.7</v>
      </c>
      <c r="H11" s="2">
        <f t="shared" si="0"/>
        <v>160</v>
      </c>
      <c r="I11" s="2">
        <f>+I10+H11</f>
        <v>225</v>
      </c>
      <c r="J11" s="45">
        <f>+I11/$H$19</f>
        <v>0.45</v>
      </c>
      <c r="K11" s="19">
        <f t="shared" ref="K11:K12" si="5">G11-G10</f>
        <v>0.39999999999999997</v>
      </c>
      <c r="L11" s="63">
        <f t="shared" ref="L11:N12" si="6">J11+J10</f>
        <v>0.58000000000000007</v>
      </c>
      <c r="M11" s="48">
        <f t="shared" si="2"/>
        <v>0.23200000000000001</v>
      </c>
      <c r="N11" s="62">
        <f t="shared" si="3"/>
        <v>0.24999999999999994</v>
      </c>
      <c r="O11" s="62">
        <f t="shared" si="4"/>
        <v>0.7</v>
      </c>
    </row>
    <row r="12" spans="1:15" x14ac:dyDescent="0.2">
      <c r="A12">
        <v>4</v>
      </c>
      <c r="B12" s="55">
        <v>60</v>
      </c>
      <c r="C12" s="55">
        <v>60</v>
      </c>
      <c r="D12" s="53">
        <f t="shared" si="1"/>
        <v>60</v>
      </c>
      <c r="E12" s="57">
        <v>2</v>
      </c>
      <c r="F12" s="59">
        <f>+F11+E12</f>
        <v>9</v>
      </c>
      <c r="G12" s="60">
        <f>+F12/$E$19</f>
        <v>0.9</v>
      </c>
      <c r="H12" s="2">
        <f t="shared" si="0"/>
        <v>120</v>
      </c>
      <c r="I12" s="2">
        <f>+I11+H12</f>
        <v>345</v>
      </c>
      <c r="J12" s="45">
        <f>+I12/$H$19</f>
        <v>0.69</v>
      </c>
      <c r="K12" s="19">
        <f t="shared" si="5"/>
        <v>0.20000000000000007</v>
      </c>
      <c r="L12" s="63">
        <f t="shared" si="6"/>
        <v>1.1399999999999999</v>
      </c>
      <c r="M12" s="48">
        <f t="shared" si="2"/>
        <v>0.22800000000000006</v>
      </c>
      <c r="N12" s="62">
        <f t="shared" si="3"/>
        <v>0.21000000000000008</v>
      </c>
      <c r="O12" s="62">
        <f t="shared" si="4"/>
        <v>0.9</v>
      </c>
    </row>
    <row r="13" spans="1:15" x14ac:dyDescent="0.2">
      <c r="A13">
        <v>5</v>
      </c>
      <c r="B13" s="55">
        <v>155</v>
      </c>
      <c r="C13" s="55">
        <v>155</v>
      </c>
      <c r="D13" s="53">
        <f t="shared" si="1"/>
        <v>155</v>
      </c>
      <c r="E13" s="57">
        <v>1</v>
      </c>
      <c r="F13" s="59">
        <f>+F12+E13</f>
        <v>10</v>
      </c>
      <c r="G13" s="60">
        <f>+F13/$E$19</f>
        <v>1</v>
      </c>
      <c r="H13" s="2">
        <f t="shared" si="0"/>
        <v>155</v>
      </c>
      <c r="I13" s="2">
        <f>+I12+H13</f>
        <v>500</v>
      </c>
      <c r="J13" s="45">
        <f>+I13/$H$19</f>
        <v>1</v>
      </c>
      <c r="K13" s="19">
        <f>G13-G12</f>
        <v>9.9999999999999978E-2</v>
      </c>
      <c r="L13" s="63">
        <f>J13+J12</f>
        <v>1.69</v>
      </c>
      <c r="M13" s="48">
        <f t="shared" si="2"/>
        <v>0.16899999999999996</v>
      </c>
      <c r="N13" s="62">
        <f t="shared" si="3"/>
        <v>0</v>
      </c>
      <c r="O13" s="62">
        <f t="shared" si="4"/>
        <v>1</v>
      </c>
    </row>
    <row r="14" spans="1:15" x14ac:dyDescent="0.2">
      <c r="A14">
        <v>6</v>
      </c>
      <c r="B14" s="55"/>
      <c r="C14" s="55"/>
      <c r="D14" s="53">
        <f t="shared" si="1"/>
        <v>0</v>
      </c>
      <c r="E14" s="57"/>
      <c r="F14" s="59">
        <f t="shared" ref="F14:F18" si="7">+F13+E14</f>
        <v>10</v>
      </c>
      <c r="G14" s="60">
        <f t="shared" ref="G14:G18" si="8">+F14/$E$19</f>
        <v>1</v>
      </c>
      <c r="H14" s="2">
        <f t="shared" ref="H14:H18" si="9">+D14*E14</f>
        <v>0</v>
      </c>
      <c r="I14" s="2">
        <f t="shared" ref="I14:I18" si="10">+I13+H14</f>
        <v>500</v>
      </c>
      <c r="J14" s="45">
        <f t="shared" ref="J14:J18" si="11">+I14/$H$19</f>
        <v>1</v>
      </c>
      <c r="K14" s="19">
        <f t="shared" ref="K14:K18" si="12">G14-G13</f>
        <v>0</v>
      </c>
      <c r="L14" s="63">
        <f t="shared" ref="L14:N18" si="13">J14+J13</f>
        <v>2</v>
      </c>
      <c r="M14" s="48">
        <f t="shared" ref="M14:M18" si="14">K14*L14</f>
        <v>0</v>
      </c>
      <c r="N14" s="62">
        <f t="shared" si="3"/>
        <v>0</v>
      </c>
      <c r="O14" s="62">
        <f t="shared" si="4"/>
        <v>0</v>
      </c>
    </row>
    <row r="15" spans="1:15" x14ac:dyDescent="0.2">
      <c r="A15">
        <v>7</v>
      </c>
      <c r="B15" s="55"/>
      <c r="C15" s="55"/>
      <c r="D15" s="53">
        <f t="shared" si="1"/>
        <v>0</v>
      </c>
      <c r="E15" s="57"/>
      <c r="F15" s="59">
        <f t="shared" si="7"/>
        <v>10</v>
      </c>
      <c r="G15" s="60">
        <f t="shared" si="8"/>
        <v>1</v>
      </c>
      <c r="H15" s="2">
        <f t="shared" si="9"/>
        <v>0</v>
      </c>
      <c r="I15" s="2">
        <f t="shared" si="10"/>
        <v>500</v>
      </c>
      <c r="J15" s="45">
        <f t="shared" si="11"/>
        <v>1</v>
      </c>
      <c r="K15" s="19">
        <f t="shared" si="12"/>
        <v>0</v>
      </c>
      <c r="L15" s="63">
        <f t="shared" si="13"/>
        <v>2</v>
      </c>
      <c r="M15" s="48">
        <f t="shared" si="14"/>
        <v>0</v>
      </c>
      <c r="N15" s="62">
        <f t="shared" si="3"/>
        <v>0</v>
      </c>
      <c r="O15" s="62">
        <f t="shared" si="4"/>
        <v>0</v>
      </c>
    </row>
    <row r="16" spans="1:15" x14ac:dyDescent="0.2">
      <c r="A16">
        <v>8</v>
      </c>
      <c r="B16" s="55"/>
      <c r="C16" s="55"/>
      <c r="D16" s="53">
        <f t="shared" si="1"/>
        <v>0</v>
      </c>
      <c r="E16" s="57"/>
      <c r="F16" s="59">
        <f t="shared" si="7"/>
        <v>10</v>
      </c>
      <c r="G16" s="60">
        <f t="shared" si="8"/>
        <v>1</v>
      </c>
      <c r="H16" s="2">
        <f t="shared" si="9"/>
        <v>0</v>
      </c>
      <c r="I16" s="2">
        <f t="shared" si="10"/>
        <v>500</v>
      </c>
      <c r="J16" s="45">
        <f t="shared" si="11"/>
        <v>1</v>
      </c>
      <c r="K16" s="19">
        <f t="shared" si="12"/>
        <v>0</v>
      </c>
      <c r="L16" s="63">
        <f t="shared" si="13"/>
        <v>2</v>
      </c>
      <c r="M16" s="48">
        <f t="shared" si="14"/>
        <v>0</v>
      </c>
      <c r="N16" s="62">
        <f t="shared" si="3"/>
        <v>0</v>
      </c>
      <c r="O16" s="62">
        <f t="shared" si="4"/>
        <v>0</v>
      </c>
    </row>
    <row r="17" spans="1:15" x14ac:dyDescent="0.2">
      <c r="A17">
        <v>9</v>
      </c>
      <c r="B17" s="55"/>
      <c r="C17" s="55"/>
      <c r="D17" s="53">
        <f t="shared" si="1"/>
        <v>0</v>
      </c>
      <c r="E17" s="57"/>
      <c r="F17" s="59">
        <f t="shared" si="7"/>
        <v>10</v>
      </c>
      <c r="G17" s="60">
        <f t="shared" si="8"/>
        <v>1</v>
      </c>
      <c r="H17" s="2">
        <f t="shared" si="9"/>
        <v>0</v>
      </c>
      <c r="I17" s="2">
        <f t="shared" si="10"/>
        <v>500</v>
      </c>
      <c r="J17" s="45">
        <f t="shared" si="11"/>
        <v>1</v>
      </c>
      <c r="K17" s="19">
        <f t="shared" si="12"/>
        <v>0</v>
      </c>
      <c r="L17" s="63">
        <f t="shared" si="13"/>
        <v>2</v>
      </c>
      <c r="M17" s="48">
        <f t="shared" si="14"/>
        <v>0</v>
      </c>
      <c r="N17" s="62">
        <f t="shared" si="3"/>
        <v>0</v>
      </c>
      <c r="O17" s="62">
        <f t="shared" si="4"/>
        <v>0</v>
      </c>
    </row>
    <row r="18" spans="1:15" ht="13.5" thickBot="1" x14ac:dyDescent="0.25">
      <c r="A18">
        <v>10</v>
      </c>
      <c r="B18" s="55"/>
      <c r="C18" s="55"/>
      <c r="D18" s="53">
        <f t="shared" si="1"/>
        <v>0</v>
      </c>
      <c r="E18" s="57"/>
      <c r="F18" s="59">
        <f t="shared" si="7"/>
        <v>10</v>
      </c>
      <c r="G18" s="60">
        <f t="shared" si="8"/>
        <v>1</v>
      </c>
      <c r="H18" s="2">
        <f t="shared" si="9"/>
        <v>0</v>
      </c>
      <c r="I18" s="2">
        <f t="shared" si="10"/>
        <v>500</v>
      </c>
      <c r="J18" s="45">
        <f t="shared" si="11"/>
        <v>1</v>
      </c>
      <c r="K18" s="19">
        <f t="shared" si="12"/>
        <v>0</v>
      </c>
      <c r="L18" s="63">
        <f t="shared" si="13"/>
        <v>2</v>
      </c>
      <c r="M18" s="48">
        <f t="shared" si="14"/>
        <v>0</v>
      </c>
      <c r="N18" s="62">
        <f t="shared" si="3"/>
        <v>0</v>
      </c>
      <c r="O18" s="62">
        <f t="shared" si="4"/>
        <v>0</v>
      </c>
    </row>
    <row r="19" spans="1:15" ht="13.5" thickBot="1" x14ac:dyDescent="0.25">
      <c r="B19" s="3"/>
      <c r="C19" s="3"/>
      <c r="D19" s="3"/>
      <c r="E19" s="4">
        <f>SUM(E9:E14)</f>
        <v>10</v>
      </c>
      <c r="F19" s="5"/>
      <c r="G19" s="5"/>
      <c r="H19" s="4">
        <f>SUM(H9:H18)</f>
        <v>500</v>
      </c>
      <c r="I19" s="5"/>
      <c r="J19" s="5"/>
      <c r="K19" s="5"/>
      <c r="L19" s="5"/>
      <c r="M19" s="61">
        <f>SUM(M9:M18)</f>
        <v>0.66400000000000003</v>
      </c>
      <c r="N19" s="61">
        <f>SUM(N9:N18)</f>
        <v>0.7</v>
      </c>
      <c r="O19" s="61">
        <f>SUM(O9:O18)</f>
        <v>3</v>
      </c>
    </row>
    <row r="20" spans="1:15" ht="13.5" thickBot="1" x14ac:dyDescent="0.25">
      <c r="D20" s="26"/>
      <c r="E20" s="27"/>
      <c r="F20" s="28"/>
      <c r="G20" s="28"/>
      <c r="H20" s="27"/>
      <c r="I20" s="28"/>
      <c r="J20" s="22"/>
      <c r="K20" s="22"/>
      <c r="L20" s="28"/>
      <c r="M20" s="29"/>
    </row>
    <row r="21" spans="1:15" ht="16.5" thickBot="1" x14ac:dyDescent="0.3">
      <c r="H21" s="49" t="s">
        <v>34</v>
      </c>
      <c r="J21" s="30" t="s">
        <v>16</v>
      </c>
      <c r="K21" s="70">
        <f>(1-M19)</f>
        <v>0.33599999999999997</v>
      </c>
    </row>
    <row r="22" spans="1:15" ht="16.5" thickBot="1" x14ac:dyDescent="0.3">
      <c r="H22" s="49" t="s">
        <v>31</v>
      </c>
      <c r="I22" s="28"/>
      <c r="J22" s="30" t="s">
        <v>16</v>
      </c>
      <c r="K22" s="70">
        <f>N19/O19</f>
        <v>0.23333333333333331</v>
      </c>
      <c r="L22" s="28"/>
      <c r="M22" s="50"/>
    </row>
    <row r="23" spans="1:15" ht="15.75" x14ac:dyDescent="0.25">
      <c r="H23" s="28"/>
      <c r="I23" s="28"/>
      <c r="J23" s="28"/>
      <c r="K23" s="51"/>
      <c r="L23" s="52"/>
      <c r="M23" s="29"/>
    </row>
    <row r="24" spans="1:15" x14ac:dyDescent="0.2">
      <c r="D24" s="31" t="s">
        <v>19</v>
      </c>
      <c r="E24" s="31" t="s">
        <v>20</v>
      </c>
      <c r="F24" s="31" t="s">
        <v>21</v>
      </c>
    </row>
    <row r="25" spans="1:15" x14ac:dyDescent="0.2">
      <c r="D25" s="1">
        <v>0</v>
      </c>
      <c r="E25" s="1">
        <v>0</v>
      </c>
      <c r="F25" s="1">
        <v>0</v>
      </c>
    </row>
    <row r="26" spans="1:15" x14ac:dyDescent="0.2">
      <c r="D26" s="32">
        <f>+G9</f>
        <v>0.1</v>
      </c>
      <c r="E26" s="33">
        <f>+J9</f>
        <v>0.03</v>
      </c>
      <c r="F26" s="32">
        <f t="shared" ref="F26:F30" si="15">+D26</f>
        <v>0.1</v>
      </c>
    </row>
    <row r="27" spans="1:15" x14ac:dyDescent="0.2">
      <c r="D27" s="32">
        <f>+G10</f>
        <v>0.3</v>
      </c>
      <c r="E27" s="33">
        <f>+J10</f>
        <v>0.13</v>
      </c>
      <c r="F27" s="32">
        <f t="shared" si="15"/>
        <v>0.3</v>
      </c>
    </row>
    <row r="28" spans="1:15" x14ac:dyDescent="0.2">
      <c r="D28" s="32">
        <f>+G11</f>
        <v>0.7</v>
      </c>
      <c r="E28" s="33">
        <f>+J11</f>
        <v>0.45</v>
      </c>
      <c r="F28" s="32">
        <f t="shared" si="15"/>
        <v>0.7</v>
      </c>
    </row>
    <row r="29" spans="1:15" x14ac:dyDescent="0.2">
      <c r="D29" s="32">
        <f>+G12</f>
        <v>0.9</v>
      </c>
      <c r="E29" s="33">
        <f>+J12</f>
        <v>0.69</v>
      </c>
      <c r="F29" s="32">
        <f t="shared" si="15"/>
        <v>0.9</v>
      </c>
    </row>
    <row r="30" spans="1:15" x14ac:dyDescent="0.2">
      <c r="D30" s="32">
        <f>+G13</f>
        <v>1</v>
      </c>
      <c r="E30" s="33">
        <f>+J13</f>
        <v>1</v>
      </c>
      <c r="F30" s="32">
        <f t="shared" si="15"/>
        <v>1</v>
      </c>
    </row>
    <row r="31" spans="1:15" x14ac:dyDescent="0.2">
      <c r="D31" s="32">
        <f t="shared" ref="D31:D35" si="16">+G14</f>
        <v>1</v>
      </c>
      <c r="E31" s="33">
        <f t="shared" ref="E31:E35" si="17">+J14</f>
        <v>1</v>
      </c>
      <c r="F31" s="32">
        <f t="shared" ref="F31:F35" si="18">+D31</f>
        <v>1</v>
      </c>
    </row>
    <row r="32" spans="1:15" x14ac:dyDescent="0.2">
      <c r="D32" s="32">
        <f t="shared" si="16"/>
        <v>1</v>
      </c>
      <c r="E32" s="33">
        <f t="shared" si="17"/>
        <v>1</v>
      </c>
      <c r="F32" s="32">
        <f t="shared" si="18"/>
        <v>1</v>
      </c>
    </row>
    <row r="33" spans="4:6" x14ac:dyDescent="0.2">
      <c r="D33" s="32">
        <f t="shared" si="16"/>
        <v>1</v>
      </c>
      <c r="E33" s="33">
        <f t="shared" si="17"/>
        <v>1</v>
      </c>
      <c r="F33" s="32">
        <f t="shared" si="18"/>
        <v>1</v>
      </c>
    </row>
    <row r="34" spans="4:6" x14ac:dyDescent="0.2">
      <c r="D34" s="32">
        <f t="shared" si="16"/>
        <v>1</v>
      </c>
      <c r="E34" s="33">
        <f t="shared" si="17"/>
        <v>1</v>
      </c>
      <c r="F34" s="32">
        <f t="shared" si="18"/>
        <v>1</v>
      </c>
    </row>
    <row r="35" spans="4:6" x14ac:dyDescent="0.2">
      <c r="D35" s="32">
        <f t="shared" si="16"/>
        <v>1</v>
      </c>
      <c r="E35" s="33">
        <f t="shared" si="17"/>
        <v>1</v>
      </c>
      <c r="F35" s="32">
        <f t="shared" si="18"/>
        <v>1</v>
      </c>
    </row>
  </sheetData>
  <mergeCells count="1">
    <mergeCell ref="I2:J4"/>
  </mergeCells>
  <printOptions horizontalCentered="1" verticalCentered="1" headings="1"/>
  <pageMargins left="0.78740157480314965" right="0.78740157480314965" top="0.23622047244094491" bottom="0.31496062992125984" header="0" footer="0"/>
  <pageSetup paperSize="9" orientation="landscape" blackAndWhite="1" horizontalDpi="300" verticalDpi="3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K25"/>
  <sheetViews>
    <sheetView showGridLines="0" workbookViewId="0"/>
  </sheetViews>
  <sheetFormatPr baseColWidth="10" defaultRowHeight="12.75" x14ac:dyDescent="0.2"/>
  <cols>
    <col min="1" max="1" width="3.28515625" customWidth="1"/>
    <col min="2" max="2" width="8" customWidth="1"/>
    <col min="3" max="3" width="9.7109375" customWidth="1"/>
    <col min="10" max="10" width="13.140625" customWidth="1"/>
  </cols>
  <sheetData>
    <row r="2" spans="2:11" ht="34.5" x14ac:dyDescent="0.45">
      <c r="B2" s="15" t="s">
        <v>0</v>
      </c>
    </row>
    <row r="3" spans="2:11" s="16" customFormat="1" ht="15.75" x14ac:dyDescent="0.25">
      <c r="B3" s="17" t="s">
        <v>1</v>
      </c>
    </row>
    <row r="4" spans="2:11" s="16" customFormat="1" ht="15.75" x14ac:dyDescent="0.25">
      <c r="B4" s="17" t="s">
        <v>2</v>
      </c>
    </row>
    <row r="5" spans="2:11" s="16" customFormat="1" ht="15.75" x14ac:dyDescent="0.25">
      <c r="B5" s="17" t="s">
        <v>3</v>
      </c>
    </row>
    <row r="6" spans="2:11" ht="15.75" x14ac:dyDescent="0.25">
      <c r="B6" s="17" t="s">
        <v>4</v>
      </c>
    </row>
    <row r="7" spans="2:11" ht="13.5" thickBot="1" x14ac:dyDescent="0.25">
      <c r="G7" s="7" t="s">
        <v>5</v>
      </c>
    </row>
    <row r="8" spans="2:11" ht="13.5" thickBot="1" x14ac:dyDescent="0.25">
      <c r="B8" s="10" t="s">
        <v>6</v>
      </c>
      <c r="C8" s="11" t="s">
        <v>7</v>
      </c>
      <c r="D8" s="11" t="s">
        <v>8</v>
      </c>
      <c r="E8" s="11" t="s">
        <v>9</v>
      </c>
      <c r="F8" s="11" t="s">
        <v>10</v>
      </c>
      <c r="G8" s="11" t="s">
        <v>11</v>
      </c>
      <c r="H8" s="11" t="s">
        <v>12</v>
      </c>
      <c r="I8" s="18" t="s">
        <v>13</v>
      </c>
      <c r="J8" s="5" t="s">
        <v>14</v>
      </c>
      <c r="K8" s="34" t="s">
        <v>15</v>
      </c>
    </row>
    <row r="9" spans="2:11" x14ac:dyDescent="0.2">
      <c r="B9" s="12">
        <v>100</v>
      </c>
      <c r="C9" s="8">
        <v>6000</v>
      </c>
      <c r="D9" s="8">
        <f>+C9</f>
        <v>6000</v>
      </c>
      <c r="E9" s="36">
        <f>+D9/$C$14</f>
        <v>0.6</v>
      </c>
      <c r="F9" s="8">
        <f>+B9*C9</f>
        <v>600000</v>
      </c>
      <c r="G9" s="8">
        <f>+F9</f>
        <v>600000</v>
      </c>
      <c r="H9" s="35">
        <f>+G9/$F$14</f>
        <v>0.06</v>
      </c>
      <c r="I9" s="35">
        <f>+E9-H9</f>
        <v>0.54</v>
      </c>
      <c r="J9" s="9">
        <f>+B9/$F$14</f>
        <v>1.0000000000000001E-5</v>
      </c>
      <c r="K9" s="13">
        <f>-C9*J9*LOG(J9)</f>
        <v>0.30000000000000004</v>
      </c>
    </row>
    <row r="10" spans="2:11" x14ac:dyDescent="0.2">
      <c r="B10" s="14">
        <v>200</v>
      </c>
      <c r="C10" s="2">
        <v>2000</v>
      </c>
      <c r="D10" s="2">
        <f>+D9+C10</f>
        <v>8000</v>
      </c>
      <c r="E10" s="36">
        <f>+D10/$C$14</f>
        <v>0.8</v>
      </c>
      <c r="F10" s="2">
        <f>+B10*C10</f>
        <v>400000</v>
      </c>
      <c r="G10" s="2">
        <f>+G9+F10</f>
        <v>1000000</v>
      </c>
      <c r="H10" s="35">
        <f>+G10/$F$14</f>
        <v>0.1</v>
      </c>
      <c r="I10" s="35">
        <f>+E10-H10</f>
        <v>0.70000000000000007</v>
      </c>
      <c r="J10" s="1">
        <f>+B10/$F$14</f>
        <v>2.0000000000000002E-5</v>
      </c>
      <c r="K10" s="13">
        <f>-C10*J10*LOG(J10)</f>
        <v>0.18795880017344074</v>
      </c>
    </row>
    <row r="11" spans="2:11" x14ac:dyDescent="0.2">
      <c r="B11" s="14">
        <v>1000</v>
      </c>
      <c r="C11" s="2">
        <v>1500</v>
      </c>
      <c r="D11" s="2">
        <f>+D10+C11</f>
        <v>9500</v>
      </c>
      <c r="E11" s="36">
        <f>+D11/$C$14</f>
        <v>0.95</v>
      </c>
      <c r="F11" s="2">
        <f>+B11*C11</f>
        <v>1500000</v>
      </c>
      <c r="G11" s="2">
        <f>+G10+F11</f>
        <v>2500000</v>
      </c>
      <c r="H11" s="35">
        <f>+G11/$F$14</f>
        <v>0.25</v>
      </c>
      <c r="I11" s="35">
        <f>+E11-H11</f>
        <v>0.7</v>
      </c>
      <c r="J11" s="1">
        <f>+B11/$F$14</f>
        <v>1E-4</v>
      </c>
      <c r="K11" s="13">
        <f>-C11*J11*LOG(J11)</f>
        <v>0.6</v>
      </c>
    </row>
    <row r="12" spans="2:11" x14ac:dyDescent="0.2">
      <c r="B12" s="14">
        <v>2000</v>
      </c>
      <c r="C12" s="2">
        <v>400</v>
      </c>
      <c r="D12" s="2">
        <f>+D11+C12</f>
        <v>9900</v>
      </c>
      <c r="E12" s="36">
        <f>+D12/$C$14</f>
        <v>0.99</v>
      </c>
      <c r="F12" s="2">
        <f>+B12*C12</f>
        <v>800000</v>
      </c>
      <c r="G12" s="2">
        <f>+G11+F12</f>
        <v>3300000</v>
      </c>
      <c r="H12" s="35">
        <f>+G12/$F$14</f>
        <v>0.33</v>
      </c>
      <c r="I12" s="35">
        <f>+E12-H12</f>
        <v>0.65999999999999992</v>
      </c>
      <c r="J12" s="1">
        <f>+B12/$F$14</f>
        <v>2.0000000000000001E-4</v>
      </c>
      <c r="K12" s="13">
        <f>-C12*J12*LOG(J12)</f>
        <v>0.29591760034688153</v>
      </c>
    </row>
    <row r="13" spans="2:11" ht="13.5" thickBot="1" x14ac:dyDescent="0.25">
      <c r="B13" s="14">
        <v>67000</v>
      </c>
      <c r="C13" s="2">
        <v>100</v>
      </c>
      <c r="D13" s="2">
        <f>+D12+C13</f>
        <v>10000</v>
      </c>
      <c r="E13" s="36">
        <f>+D13/$C$14</f>
        <v>1</v>
      </c>
      <c r="F13" s="2">
        <f>+B13*C13</f>
        <v>6700000</v>
      </c>
      <c r="G13" s="2">
        <f>+G12+F13</f>
        <v>10000000</v>
      </c>
      <c r="H13" s="35">
        <f>+G13/$F$14</f>
        <v>1</v>
      </c>
      <c r="I13" s="35">
        <f>+E13-H13</f>
        <v>0</v>
      </c>
      <c r="J13" s="1">
        <f>+B13/$F$14</f>
        <v>6.7000000000000002E-3</v>
      </c>
      <c r="K13" s="13">
        <f>-C13*J13*LOG(J13)</f>
        <v>1.4565298821904464</v>
      </c>
    </row>
    <row r="14" spans="2:11" ht="13.5" thickBot="1" x14ac:dyDescent="0.25">
      <c r="B14" s="3"/>
      <c r="C14" s="4">
        <f>SUM(C9:C13)</f>
        <v>10000</v>
      </c>
      <c r="D14" s="5"/>
      <c r="E14" s="5"/>
      <c r="F14" s="4">
        <f>SUM(F9:F13)</f>
        <v>10000000</v>
      </c>
      <c r="G14" s="5"/>
      <c r="H14" s="5"/>
      <c r="I14" s="5"/>
      <c r="J14" s="5"/>
      <c r="K14" s="6">
        <f>SUM(K9:K13)</f>
        <v>2.8404062827107688</v>
      </c>
    </row>
    <row r="15" spans="2:11" ht="13.5" thickBot="1" x14ac:dyDescent="0.25">
      <c r="B15" s="26"/>
      <c r="C15" s="27"/>
      <c r="D15" s="28"/>
      <c r="E15" s="28"/>
      <c r="F15" s="27"/>
      <c r="G15" s="28"/>
      <c r="H15" s="22"/>
      <c r="I15" s="22"/>
      <c r="J15" s="28"/>
      <c r="K15" s="29"/>
    </row>
    <row r="16" spans="2:11" ht="16.5" thickBot="1" x14ac:dyDescent="0.3">
      <c r="H16" s="30" t="s">
        <v>16</v>
      </c>
      <c r="I16" s="21">
        <f>SUM(I9:I12)/SUM(E9:E12)</f>
        <v>0.77844311377245512</v>
      </c>
    </row>
    <row r="17" spans="2:11" ht="16.5" thickBot="1" x14ac:dyDescent="0.3">
      <c r="F17" s="20" t="s">
        <v>17</v>
      </c>
      <c r="G17" s="22"/>
      <c r="H17" s="22"/>
      <c r="I17" s="22"/>
      <c r="J17" s="22"/>
      <c r="K17" s="21">
        <f>LOG(C14)-K14</f>
        <v>1.1595937172892312</v>
      </c>
    </row>
    <row r="18" spans="2:11" ht="16.5" thickBot="1" x14ac:dyDescent="0.3">
      <c r="I18" s="23" t="s">
        <v>18</v>
      </c>
      <c r="J18" s="24"/>
      <c r="K18" s="25">
        <f>+K17/LOG(C14)</f>
        <v>0.2898984293223078</v>
      </c>
    </row>
    <row r="19" spans="2:11" x14ac:dyDescent="0.2">
      <c r="B19" s="31" t="s">
        <v>19</v>
      </c>
      <c r="C19" s="31" t="s">
        <v>20</v>
      </c>
      <c r="D19" s="31" t="s">
        <v>21</v>
      </c>
    </row>
    <row r="20" spans="2:11" x14ac:dyDescent="0.2">
      <c r="B20" s="1">
        <v>0</v>
      </c>
      <c r="C20" s="1">
        <v>0</v>
      </c>
      <c r="D20" s="1">
        <v>0</v>
      </c>
    </row>
    <row r="21" spans="2:11" x14ac:dyDescent="0.2">
      <c r="B21" s="32">
        <f>+E9</f>
        <v>0.6</v>
      </c>
      <c r="C21" s="33">
        <f>+H9</f>
        <v>0.06</v>
      </c>
      <c r="D21" s="32">
        <f>+B21</f>
        <v>0.6</v>
      </c>
    </row>
    <row r="22" spans="2:11" x14ac:dyDescent="0.2">
      <c r="B22" s="32">
        <f>+E10</f>
        <v>0.8</v>
      </c>
      <c r="C22" s="33">
        <f>+H10</f>
        <v>0.1</v>
      </c>
      <c r="D22" s="32">
        <f>+B22</f>
        <v>0.8</v>
      </c>
    </row>
    <row r="23" spans="2:11" x14ac:dyDescent="0.2">
      <c r="B23" s="32">
        <f>+E11</f>
        <v>0.95</v>
      </c>
      <c r="C23" s="33">
        <f>+H11</f>
        <v>0.25</v>
      </c>
      <c r="D23" s="32">
        <f>+B23</f>
        <v>0.95</v>
      </c>
    </row>
    <row r="24" spans="2:11" x14ac:dyDescent="0.2">
      <c r="B24" s="32">
        <f>+E12</f>
        <v>0.99</v>
      </c>
      <c r="C24" s="33">
        <f>+H12</f>
        <v>0.33</v>
      </c>
      <c r="D24" s="32">
        <f>+B24</f>
        <v>0.99</v>
      </c>
    </row>
    <row r="25" spans="2:11" x14ac:dyDescent="0.2">
      <c r="B25" s="32">
        <f>+E13</f>
        <v>1</v>
      </c>
      <c r="C25" s="33">
        <f>+H13</f>
        <v>1</v>
      </c>
      <c r="D25" s="32">
        <f>+B25</f>
        <v>1</v>
      </c>
    </row>
  </sheetData>
  <printOptions horizontalCentered="1" verticalCentered="1" headings="1"/>
  <pageMargins left="0.78740157480314965" right="0.78740157480314965" top="1" bottom="1" header="0" footer="0"/>
  <pageSetup paperSize="9" scale="85" orientation="landscape" blackAndWhite="1" horizontalDpi="300" verticalDpi="300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C19"/>
  <sheetViews>
    <sheetView showGridLines="0" workbookViewId="0"/>
  </sheetViews>
  <sheetFormatPr baseColWidth="10" defaultRowHeight="12.75" x14ac:dyDescent="0.2"/>
  <cols>
    <col min="1" max="1" width="3.28515625" customWidth="1"/>
  </cols>
  <sheetData>
    <row r="2" spans="2:3" ht="34.5" x14ac:dyDescent="0.45">
      <c r="B2" s="15" t="s">
        <v>0</v>
      </c>
    </row>
    <row r="3" spans="2:3" ht="15.75" x14ac:dyDescent="0.25">
      <c r="B3" s="17" t="s">
        <v>1</v>
      </c>
      <c r="C3" s="16"/>
    </row>
    <row r="4" spans="2:3" ht="15.75" x14ac:dyDescent="0.25">
      <c r="B4" s="17" t="s">
        <v>2</v>
      </c>
      <c r="C4" s="16"/>
    </row>
    <row r="5" spans="2:3" ht="15.75" x14ac:dyDescent="0.25">
      <c r="B5" s="17" t="s">
        <v>3</v>
      </c>
      <c r="C5" s="16"/>
    </row>
    <row r="6" spans="2:3" ht="15.75" x14ac:dyDescent="0.25">
      <c r="B6" s="17" t="s">
        <v>4</v>
      </c>
    </row>
    <row r="7" spans="2:3" ht="13.5" thickBot="1" x14ac:dyDescent="0.25"/>
    <row r="8" spans="2:3" ht="13.5" thickBot="1" x14ac:dyDescent="0.25">
      <c r="B8" s="10" t="s">
        <v>6</v>
      </c>
      <c r="C8" s="44" t="s">
        <v>7</v>
      </c>
    </row>
    <row r="9" spans="2:3" x14ac:dyDescent="0.2">
      <c r="B9" s="12">
        <v>10</v>
      </c>
      <c r="C9" s="43">
        <v>200</v>
      </c>
    </row>
    <row r="10" spans="2:3" x14ac:dyDescent="0.2">
      <c r="B10" s="14">
        <v>12</v>
      </c>
      <c r="C10" s="42">
        <v>400</v>
      </c>
    </row>
    <row r="11" spans="2:3" x14ac:dyDescent="0.2">
      <c r="B11" s="14">
        <v>14</v>
      </c>
      <c r="C11" s="42">
        <v>800</v>
      </c>
    </row>
    <row r="12" spans="2:3" x14ac:dyDescent="0.2">
      <c r="B12" s="14">
        <v>15</v>
      </c>
      <c r="C12" s="42">
        <v>1200</v>
      </c>
    </row>
    <row r="13" spans="2:3" x14ac:dyDescent="0.2">
      <c r="B13" s="14">
        <v>17</v>
      </c>
      <c r="C13" s="42">
        <v>1800</v>
      </c>
    </row>
    <row r="14" spans="2:3" x14ac:dyDescent="0.2">
      <c r="B14" s="14">
        <v>19</v>
      </c>
      <c r="C14" s="42">
        <v>1500</v>
      </c>
    </row>
    <row r="15" spans="2:3" x14ac:dyDescent="0.2">
      <c r="B15" s="14">
        <v>22</v>
      </c>
      <c r="C15" s="41">
        <v>1100</v>
      </c>
    </row>
    <row r="16" spans="2:3" x14ac:dyDescent="0.2">
      <c r="B16" s="40">
        <v>23</v>
      </c>
      <c r="C16" s="39">
        <v>700</v>
      </c>
    </row>
    <row r="17" spans="2:3" x14ac:dyDescent="0.2">
      <c r="B17" s="40">
        <v>24</v>
      </c>
      <c r="C17" s="39">
        <v>300</v>
      </c>
    </row>
    <row r="18" spans="2:3" x14ac:dyDescent="0.2">
      <c r="B18" s="40">
        <v>26</v>
      </c>
      <c r="C18" s="39">
        <v>100</v>
      </c>
    </row>
    <row r="19" spans="2:3" ht="13.5" thickBot="1" x14ac:dyDescent="0.25">
      <c r="B19" s="38">
        <v>30</v>
      </c>
      <c r="C19" s="37">
        <v>20</v>
      </c>
    </row>
  </sheetData>
  <printOptions gridLinesSet="0"/>
  <pageMargins left="0.75" right="0.75" top="1" bottom="1" header="0.511811024" footer="0.511811024"/>
  <headerFooter alignWithMargins="0">
    <oddHeader>&amp;A</oddHeader>
    <oddFooter>Página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Hoja1</vt:lpstr>
      <vt:lpstr>Hoja2</vt:lpstr>
      <vt:lpstr>Hoja3</vt:lpstr>
      <vt:lpstr>Hoja1!Área_de_impresión</vt:lpstr>
      <vt:lpstr>Hoja2!Área_de_impresión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Adolfo Aparicio Rozas</dc:creator>
  <dc:description>excelavanzado.com</dc:description>
  <cp:lastModifiedBy>Manuel</cp:lastModifiedBy>
  <dcterms:created xsi:type="dcterms:W3CDTF">2011-05-29T08:55:30Z</dcterms:created>
  <dcterms:modified xsi:type="dcterms:W3CDTF">2016-01-19T18:51:43Z</dcterms:modified>
</cp:coreProperties>
</file>